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ocs\Gl_Wov_Doc\"/>
    </mc:Choice>
  </mc:AlternateContent>
  <xr:revisionPtr revIDLastSave="0" documentId="13_ncr:1_{97B75CC0-7B86-4DB2-B003-C9F6B87E9B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1" sheetId="1" r:id="rId1"/>
    <sheet name="Sheet3" sheetId="3" r:id="rId2"/>
    <sheet name="Sheet4" sheetId="4" r:id="rId3"/>
    <sheet name="Sheet2" sheetId="2" r:id="rId4"/>
    <sheet name="Sheet6" sheetId="6" r:id="rId5"/>
    <sheet name="Sheet5" sheetId="5" r:id="rId6"/>
    <sheet name="Sheet7" sheetId="7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4" l="1"/>
  <c r="I11" i="4"/>
  <c r="L10" i="4"/>
  <c r="G11" i="4" s="1"/>
  <c r="L9" i="4"/>
  <c r="J9" i="4"/>
  <c r="L9" i="1"/>
  <c r="M9" i="1" s="1"/>
  <c r="K9" i="1"/>
  <c r="I9" i="1"/>
  <c r="H9" i="1"/>
  <c r="E9" i="1"/>
  <c r="F9" i="1" s="1"/>
  <c r="P11" i="1"/>
  <c r="Q11" i="1" s="1"/>
  <c r="Q10" i="1"/>
  <c r="P10" i="1"/>
  <c r="E15" i="1"/>
  <c r="F15" i="1" s="1"/>
  <c r="H15" i="1" s="1"/>
  <c r="I15" i="1" s="1"/>
  <c r="E14" i="1"/>
  <c r="F14" i="1" s="1"/>
  <c r="E13" i="1"/>
  <c r="F13" i="1" s="1"/>
  <c r="F12" i="1"/>
  <c r="E12" i="1"/>
  <c r="E8" i="1"/>
  <c r="F8" i="1" s="1"/>
  <c r="E20" i="1"/>
  <c r="F20" i="1" s="1"/>
  <c r="E19" i="1"/>
  <c r="F19" i="1" s="1"/>
  <c r="E7" i="1"/>
  <c r="F7" i="1" s="1"/>
  <c r="H7" i="1" s="1"/>
  <c r="E6" i="1"/>
  <c r="F6" i="1"/>
  <c r="H6" i="1" s="1"/>
  <c r="H8" i="1" l="1"/>
  <c r="I8" i="1" s="1"/>
  <c r="K8" i="1" s="1"/>
  <c r="L8" i="1" s="1"/>
  <c r="M8" i="1" s="1"/>
  <c r="I14" i="1"/>
  <c r="I13" i="1"/>
  <c r="I12" i="1"/>
  <c r="H20" i="1"/>
  <c r="I20" i="1" s="1"/>
  <c r="K20" i="1" s="1"/>
  <c r="L20" i="1" s="1"/>
  <c r="M20" i="1" s="1"/>
  <c r="H19" i="1"/>
  <c r="I19" i="1" s="1"/>
  <c r="K19" i="1" s="1"/>
  <c r="L19" i="1" s="1"/>
  <c r="M19" i="1" s="1"/>
  <c r="I7" i="1"/>
  <c r="K7" i="1" s="1"/>
  <c r="L7" i="1" s="1"/>
  <c r="M7" i="1" s="1"/>
  <c r="I6" i="1"/>
  <c r="K6" i="1" s="1"/>
  <c r="L6" i="1" s="1"/>
  <c r="M6" i="1" s="1"/>
</calcChain>
</file>

<file path=xl/sharedStrings.xml><?xml version="1.0" encoding="utf-8"?>
<sst xmlns="http://schemas.openxmlformats.org/spreadsheetml/2006/main" count="233" uniqueCount="162">
  <si>
    <t>Was %</t>
  </si>
  <si>
    <t>Pur</t>
  </si>
  <si>
    <t>grs</t>
  </si>
  <si>
    <t>tot grs</t>
  </si>
  <si>
    <t>was rate</t>
  </si>
  <si>
    <t>tax</t>
  </si>
  <si>
    <t>tax rate</t>
  </si>
  <si>
    <t>grs + Tax</t>
  </si>
  <si>
    <t>Frei</t>
  </si>
  <si>
    <t>Pur inr Amt</t>
  </si>
  <si>
    <t>cons</t>
  </si>
  <si>
    <t>ex r</t>
  </si>
  <si>
    <t>Fc Amt</t>
  </si>
  <si>
    <t>calc</t>
  </si>
  <si>
    <t>*</t>
  </si>
  <si>
    <t>Order Processing</t>
  </si>
  <si>
    <t>Production</t>
  </si>
  <si>
    <t>Sales</t>
  </si>
  <si>
    <t>Sample</t>
  </si>
  <si>
    <t>Costing</t>
  </si>
  <si>
    <t>Buyer PO</t>
  </si>
  <si>
    <t>Budget</t>
  </si>
  <si>
    <t>Job Order</t>
  </si>
  <si>
    <t>Merch</t>
  </si>
  <si>
    <t>Item</t>
  </si>
  <si>
    <t>Rate Fix</t>
  </si>
  <si>
    <t>Profit</t>
  </si>
  <si>
    <t>Order</t>
  </si>
  <si>
    <t>Rate Cfm</t>
  </si>
  <si>
    <t>Produ iss</t>
  </si>
  <si>
    <t>Cutting</t>
  </si>
  <si>
    <t>Bundle</t>
  </si>
  <si>
    <t>Line Issue</t>
  </si>
  <si>
    <t>Sewing</t>
  </si>
  <si>
    <t>Packing</t>
  </si>
  <si>
    <t>Sales Despatch</t>
  </si>
  <si>
    <t>Bill pass</t>
  </si>
  <si>
    <t>Gloves</t>
  </si>
  <si>
    <t>Remarks</t>
  </si>
  <si>
    <t>Menu</t>
  </si>
  <si>
    <t>Transaction-&gt; Order Proc -&gt; Sample</t>
  </si>
  <si>
    <t>Forecast</t>
  </si>
  <si>
    <t>Confirm</t>
  </si>
  <si>
    <t>Projection/Selection</t>
  </si>
  <si>
    <t>CC Color Season Buyer</t>
  </si>
  <si>
    <t>Garment</t>
  </si>
  <si>
    <t>6 Month</t>
  </si>
  <si>
    <t>Fabric</t>
  </si>
  <si>
    <t>Purchase</t>
  </si>
  <si>
    <t>Size Not confirm</t>
  </si>
  <si>
    <t>Month Wise</t>
  </si>
  <si>
    <t>1st</t>
  </si>
  <si>
    <t>2nd</t>
  </si>
  <si>
    <t>PO Not Confirm</t>
  </si>
  <si>
    <t>Size Confirm</t>
  </si>
  <si>
    <t>Prj</t>
  </si>
  <si>
    <t>prj Bal</t>
  </si>
  <si>
    <t>Forecast excess Proj</t>
  </si>
  <si>
    <t>Excess Val Fabric Purchase</t>
  </si>
  <si>
    <t>PO Ship Date</t>
  </si>
  <si>
    <t>Size Wise Qty</t>
  </si>
  <si>
    <t>Shipment</t>
  </si>
  <si>
    <t>PRj</t>
  </si>
  <si>
    <t>frc</t>
  </si>
  <si>
    <t>Cfm</t>
  </si>
  <si>
    <t>Wk Wise</t>
  </si>
  <si>
    <t>frc bal</t>
  </si>
  <si>
    <t>confrim non forecast</t>
  </si>
  <si>
    <t>Exces cfm Qty Trims Purchase</t>
  </si>
  <si>
    <t>Excs Qty Production</t>
  </si>
  <si>
    <t>work</t>
  </si>
  <si>
    <t>Cut Order</t>
  </si>
  <si>
    <t>Month wise</t>
  </si>
  <si>
    <t>Week Wise</t>
  </si>
  <si>
    <t>Trims Purchase</t>
  </si>
  <si>
    <t>Woven</t>
  </si>
  <si>
    <t>Buyer PO inward</t>
  </si>
  <si>
    <t>Planning/Budget</t>
  </si>
  <si>
    <t>Purchase Rawmaterial</t>
  </si>
  <si>
    <t>buyer Req, testing</t>
  </si>
  <si>
    <t>profit calc, comp buy &amp; supp cost</t>
  </si>
  <si>
    <t>qty, ship date, po</t>
  </si>
  <si>
    <t>rawmat req</t>
  </si>
  <si>
    <t>PO, grn &amp; invoice</t>
  </si>
  <si>
    <t>Unit prod</t>
  </si>
  <si>
    <t>Bundle , line issue</t>
  </si>
  <si>
    <t>prod entry, stitching</t>
  </si>
  <si>
    <t>fgs</t>
  </si>
  <si>
    <t>Invoice</t>
  </si>
  <si>
    <t>ocn, po , qty, rate</t>
  </si>
  <si>
    <t>qty</t>
  </si>
  <si>
    <t>Billpass</t>
  </si>
  <si>
    <t>bill</t>
  </si>
  <si>
    <t>tot</t>
  </si>
  <si>
    <t>pur</t>
  </si>
  <si>
    <t>bal</t>
  </si>
  <si>
    <t>Plan</t>
  </si>
  <si>
    <t>Replace</t>
  </si>
  <si>
    <t>Raw Material Purchase</t>
  </si>
  <si>
    <t>Fabric/Trims</t>
  </si>
  <si>
    <t xml:space="preserve">Cut Order </t>
  </si>
  <si>
    <t>Multiple</t>
  </si>
  <si>
    <t>Lay Length</t>
  </si>
  <si>
    <t>Main Fabric</t>
  </si>
  <si>
    <t>Mtr</t>
  </si>
  <si>
    <t>Ratio</t>
  </si>
  <si>
    <t>Size Wise</t>
  </si>
  <si>
    <t>Rolls</t>
  </si>
  <si>
    <t>Cut Entry No</t>
  </si>
  <si>
    <t>Nos</t>
  </si>
  <si>
    <t>Size Wise Bundle</t>
  </si>
  <si>
    <t>RFID No</t>
  </si>
  <si>
    <t>Against Bundle No</t>
  </si>
  <si>
    <t>Cut Qty</t>
  </si>
  <si>
    <t>PO Wise Adjust</t>
  </si>
  <si>
    <t xml:space="preserve"> </t>
  </si>
  <si>
    <t>Unit</t>
  </si>
  <si>
    <t>Line No</t>
  </si>
  <si>
    <t>Bundle - Qty</t>
  </si>
  <si>
    <t>Line NO</t>
  </si>
  <si>
    <t>Conveyor</t>
  </si>
  <si>
    <t>Packing / FGS</t>
  </si>
  <si>
    <t>Wms - QR Code</t>
  </si>
  <si>
    <t>Packing/FGS</t>
  </si>
  <si>
    <t>Fabric:</t>
  </si>
  <si>
    <t>ModelCode</t>
  </si>
  <si>
    <t>Fabric Item Name</t>
  </si>
  <si>
    <t>Item code</t>
  </si>
  <si>
    <t>Color, Size</t>
  </si>
  <si>
    <t>Trims</t>
  </si>
  <si>
    <t>Trim Item Name</t>
  </si>
  <si>
    <t>Master</t>
  </si>
  <si>
    <t>Model</t>
  </si>
  <si>
    <t>ITem</t>
  </si>
  <si>
    <t>Garments</t>
  </si>
  <si>
    <t>CC</t>
  </si>
  <si>
    <t>Season</t>
  </si>
  <si>
    <t>Color</t>
  </si>
  <si>
    <t>Size</t>
  </si>
  <si>
    <t>Process</t>
  </si>
  <si>
    <t>Comm</t>
  </si>
  <si>
    <t>Buyer Name(Vendor)</t>
  </si>
  <si>
    <t>Pre Prod</t>
  </si>
  <si>
    <t>Projection\ Selection</t>
  </si>
  <si>
    <t>CCNO</t>
  </si>
  <si>
    <t>Buyer</t>
  </si>
  <si>
    <t>PO Buyer</t>
  </si>
  <si>
    <t>Month</t>
  </si>
  <si>
    <t>x,m,l</t>
  </si>
  <si>
    <t>Week</t>
  </si>
  <si>
    <t>SIZe, ShipDAte</t>
  </si>
  <si>
    <t>Qty</t>
  </si>
  <si>
    <t>Purpose</t>
  </si>
  <si>
    <t>Fabric Enble</t>
  </si>
  <si>
    <t>ShipMent</t>
  </si>
  <si>
    <t>Confirm Non Forecast</t>
  </si>
  <si>
    <t>Trims Purchase, Production</t>
  </si>
  <si>
    <t>Fab Availa</t>
  </si>
  <si>
    <t>Prod</t>
  </si>
  <si>
    <t>Ship</t>
  </si>
  <si>
    <t>PO 123</t>
  </si>
  <si>
    <t>sPLit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</si>
</sst>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Q20"/>
  <sheetViews>
    <sheetView workbookViewId="0">
      <selection activeCell="A23" sqref="A23"/>
    </sheetView>
  </sheetViews>
  <sheetFormatPr defaultRowHeight="15" x14ac:dyDescent="0.25"/>
  <cols>
    <col min="12" max="12" width="11.85546875" bestFit="1" customWidth="1"/>
  </cols>
  <sheetData>
    <row r="5" spans="1:17" x14ac:dyDescent="0.25">
      <c r="A5" t="s">
        <v>11</v>
      </c>
      <c r="B5" t="s">
        <v>10</v>
      </c>
      <c r="C5" t="s">
        <v>2</v>
      </c>
      <c r="D5" t="s">
        <v>0</v>
      </c>
      <c r="E5" t="s">
        <v>4</v>
      </c>
      <c r="F5" t="s">
        <v>3</v>
      </c>
      <c r="G5" t="s">
        <v>5</v>
      </c>
      <c r="H5" t="s">
        <v>6</v>
      </c>
      <c r="I5" t="s">
        <v>7</v>
      </c>
      <c r="J5" t="s">
        <v>8</v>
      </c>
      <c r="K5" t="s">
        <v>1</v>
      </c>
      <c r="L5" t="s">
        <v>9</v>
      </c>
      <c r="M5" t="s">
        <v>12</v>
      </c>
    </row>
    <row r="6" spans="1:17" x14ac:dyDescent="0.25">
      <c r="A6">
        <v>69</v>
      </c>
      <c r="B6">
        <v>0.16</v>
      </c>
      <c r="C6">
        <v>1.643</v>
      </c>
      <c r="D6">
        <v>2</v>
      </c>
      <c r="E6">
        <f>C6*D6/100</f>
        <v>3.286E-2</v>
      </c>
      <c r="F6">
        <f>C6+E6</f>
        <v>1.6758600000000001</v>
      </c>
      <c r="G6">
        <v>1</v>
      </c>
      <c r="H6">
        <f>F6*G6/100</f>
        <v>1.6758600000000002E-2</v>
      </c>
      <c r="I6">
        <f>F6+H6</f>
        <v>1.6926186000000001</v>
      </c>
      <c r="J6">
        <v>0.1</v>
      </c>
      <c r="K6">
        <f>I6+J6</f>
        <v>1.7926186000000002</v>
      </c>
      <c r="L6">
        <f>K6*B6*A6</f>
        <v>19.790509344000004</v>
      </c>
      <c r="M6">
        <f>L6/A6</f>
        <v>0.28681897600000006</v>
      </c>
    </row>
    <row r="7" spans="1:17" x14ac:dyDescent="0.25">
      <c r="A7">
        <v>70</v>
      </c>
      <c r="B7">
        <v>0.16</v>
      </c>
      <c r="C7">
        <v>1.643</v>
      </c>
      <c r="D7">
        <v>3</v>
      </c>
      <c r="E7">
        <f>C7*D7/100</f>
        <v>4.929E-2</v>
      </c>
      <c r="F7">
        <f>C7+E7</f>
        <v>1.6922900000000001</v>
      </c>
      <c r="G7">
        <v>28.5</v>
      </c>
      <c r="H7">
        <f>F7*G7/100</f>
        <v>0.48230265000000005</v>
      </c>
      <c r="I7">
        <f>F7+H7</f>
        <v>2.1745926500000001</v>
      </c>
      <c r="J7">
        <v>0.15</v>
      </c>
      <c r="K7">
        <f>I7+J7</f>
        <v>2.32459265</v>
      </c>
      <c r="L7">
        <f>K7*B7*A7</f>
        <v>26.035437680000001</v>
      </c>
      <c r="M7">
        <f>L7/A7</f>
        <v>0.371934824</v>
      </c>
    </row>
    <row r="8" spans="1:17" x14ac:dyDescent="0.25">
      <c r="A8">
        <v>1</v>
      </c>
      <c r="B8" s="2">
        <v>1.2699999999999999E-2</v>
      </c>
      <c r="C8" s="2">
        <v>106</v>
      </c>
      <c r="D8">
        <v>2</v>
      </c>
      <c r="E8">
        <f>C8*D8/100</f>
        <v>2.12</v>
      </c>
      <c r="F8">
        <f>C8+E8</f>
        <v>108.12</v>
      </c>
      <c r="G8">
        <v>18</v>
      </c>
      <c r="H8">
        <f>F8*G8/100</f>
        <v>19.461600000000001</v>
      </c>
      <c r="I8">
        <f>F8+H8</f>
        <v>127.58160000000001</v>
      </c>
      <c r="J8">
        <v>0.5</v>
      </c>
      <c r="K8">
        <f>I8+J8</f>
        <v>128.08160000000001</v>
      </c>
      <c r="L8">
        <f>K8*B8*A8</f>
        <v>1.62663632</v>
      </c>
      <c r="M8">
        <f>L8/A8</f>
        <v>1.62663632</v>
      </c>
    </row>
    <row r="9" spans="1:17" x14ac:dyDescent="0.25">
      <c r="A9">
        <v>75.5</v>
      </c>
      <c r="B9" s="2">
        <v>0.96</v>
      </c>
      <c r="C9" s="2">
        <v>2.875</v>
      </c>
      <c r="D9">
        <v>2</v>
      </c>
      <c r="E9">
        <f>C9*D9/100</f>
        <v>5.7500000000000002E-2</v>
      </c>
      <c r="F9">
        <f>C9+E9</f>
        <v>2.9325000000000001</v>
      </c>
      <c r="G9">
        <v>5</v>
      </c>
      <c r="H9">
        <f>F9*G9/100</f>
        <v>0.14662500000000001</v>
      </c>
      <c r="I9">
        <f>F9+H9</f>
        <v>3.0791250000000003</v>
      </c>
      <c r="J9">
        <v>0.2</v>
      </c>
      <c r="K9">
        <f>I9+J9</f>
        <v>3.2791250000000005</v>
      </c>
      <c r="L9">
        <f>K9*B9*A9</f>
        <v>237.67098000000001</v>
      </c>
      <c r="M9">
        <f>L9/A9</f>
        <v>3.1479600000000003</v>
      </c>
    </row>
    <row r="10" spans="1:17" x14ac:dyDescent="0.25">
      <c r="O10">
        <v>1000</v>
      </c>
      <c r="P10">
        <f>+O10*10/100</f>
        <v>100</v>
      </c>
      <c r="Q10">
        <f>+O10+P10</f>
        <v>1100</v>
      </c>
    </row>
    <row r="11" spans="1:17" x14ac:dyDescent="0.25">
      <c r="O11">
        <v>1100</v>
      </c>
      <c r="P11">
        <f>+O11*10/100</f>
        <v>110</v>
      </c>
      <c r="Q11">
        <f>+O11+P11</f>
        <v>1210</v>
      </c>
    </row>
    <row r="12" spans="1:17" x14ac:dyDescent="0.25">
      <c r="B12" s="2">
        <v>0.04</v>
      </c>
      <c r="C12" s="2">
        <v>2.52</v>
      </c>
      <c r="D12">
        <v>2</v>
      </c>
      <c r="E12">
        <f>+C12*D12/100</f>
        <v>5.04E-2</v>
      </c>
      <c r="F12">
        <f>+C12+E12</f>
        <v>2.5704000000000002</v>
      </c>
      <c r="G12">
        <v>0</v>
      </c>
      <c r="H12">
        <v>0</v>
      </c>
      <c r="I12">
        <f>+B12*H12</f>
        <v>0</v>
      </c>
    </row>
    <row r="13" spans="1:17" x14ac:dyDescent="0.25">
      <c r="B13" s="2">
        <v>4.1000000000000002E-2</v>
      </c>
      <c r="C13" s="2">
        <v>6.77</v>
      </c>
      <c r="D13">
        <v>2</v>
      </c>
      <c r="E13">
        <f>+C13*D13/100</f>
        <v>0.13539999999999999</v>
      </c>
      <c r="F13">
        <f>+C13+E13</f>
        <v>6.9053999999999993</v>
      </c>
      <c r="G13">
        <v>0</v>
      </c>
      <c r="H13">
        <v>0</v>
      </c>
      <c r="I13">
        <f>+B13*H13</f>
        <v>0</v>
      </c>
    </row>
    <row r="14" spans="1:17" x14ac:dyDescent="0.25">
      <c r="B14" s="2">
        <v>2.4500000000000001E-2</v>
      </c>
      <c r="C14" s="2">
        <v>1.01</v>
      </c>
      <c r="D14">
        <v>2</v>
      </c>
      <c r="E14">
        <f>+C14*D14/100</f>
        <v>2.0199999999999999E-2</v>
      </c>
      <c r="F14">
        <f>+C14+E14</f>
        <v>1.0302</v>
      </c>
      <c r="G14">
        <v>0</v>
      </c>
      <c r="H14">
        <v>0</v>
      </c>
      <c r="I14">
        <f>+B14*H14</f>
        <v>0</v>
      </c>
    </row>
    <row r="15" spans="1:17" x14ac:dyDescent="0.25">
      <c r="B15" s="2">
        <v>1.2699999999999999E-2</v>
      </c>
      <c r="C15" s="2">
        <v>106</v>
      </c>
      <c r="D15">
        <v>2</v>
      </c>
      <c r="E15">
        <f>+C15*D15/100</f>
        <v>2.12</v>
      </c>
      <c r="F15">
        <f>+C15+E15</f>
        <v>108.12</v>
      </c>
      <c r="G15">
        <v>18</v>
      </c>
      <c r="H15">
        <f>+F15*G15/100</f>
        <v>19.461600000000001</v>
      </c>
      <c r="I15">
        <f>+B15*H15</f>
        <v>0.24716231999999999</v>
      </c>
    </row>
    <row r="18" spans="1:14" x14ac:dyDescent="0.25">
      <c r="A18" t="s">
        <v>11</v>
      </c>
      <c r="B18" t="s">
        <v>10</v>
      </c>
      <c r="C18" t="s">
        <v>2</v>
      </c>
      <c r="D18" t="s">
        <v>0</v>
      </c>
      <c r="E18" t="s">
        <v>4</v>
      </c>
      <c r="F18" t="s">
        <v>3</v>
      </c>
      <c r="G18" t="s">
        <v>5</v>
      </c>
      <c r="H18" t="s">
        <v>6</v>
      </c>
      <c r="I18" t="s">
        <v>7</v>
      </c>
      <c r="J18" t="s">
        <v>8</v>
      </c>
      <c r="K18" t="s">
        <v>1</v>
      </c>
      <c r="L18" t="s">
        <v>9</v>
      </c>
      <c r="M18" t="s">
        <v>12</v>
      </c>
      <c r="N18" t="s">
        <v>13</v>
      </c>
    </row>
    <row r="19" spans="1:14" x14ac:dyDescent="0.25">
      <c r="A19">
        <v>70</v>
      </c>
      <c r="B19">
        <v>0.16</v>
      </c>
      <c r="C19">
        <v>1.643</v>
      </c>
      <c r="D19">
        <v>2</v>
      </c>
      <c r="E19">
        <f>C19*D19/100</f>
        <v>3.286E-2</v>
      </c>
      <c r="F19">
        <f>C19+E19</f>
        <v>1.6758600000000001</v>
      </c>
      <c r="G19">
        <v>1</v>
      </c>
      <c r="H19">
        <f>F19*G19/100</f>
        <v>1.6758600000000002E-2</v>
      </c>
      <c r="I19">
        <f>F19+H19</f>
        <v>1.6926186000000001</v>
      </c>
      <c r="J19">
        <v>0.1</v>
      </c>
      <c r="K19">
        <f>I19+J19</f>
        <v>1.7926186000000002</v>
      </c>
      <c r="L19">
        <f>K19*B19*A19</f>
        <v>20.077328320000003</v>
      </c>
      <c r="M19">
        <f>L19/A19</f>
        <v>0.28681897600000006</v>
      </c>
      <c r="N19" t="s">
        <v>14</v>
      </c>
    </row>
    <row r="20" spans="1:14" x14ac:dyDescent="0.25">
      <c r="A20">
        <v>70</v>
      </c>
      <c r="B20">
        <v>0.16</v>
      </c>
      <c r="C20">
        <v>1.643</v>
      </c>
      <c r="D20">
        <v>3</v>
      </c>
      <c r="E20">
        <f>C20*D20/100</f>
        <v>4.929E-2</v>
      </c>
      <c r="F20">
        <f>C20+E20</f>
        <v>1.6922900000000001</v>
      </c>
      <c r="G20">
        <v>28.5</v>
      </c>
      <c r="H20">
        <f>F20*G20/100</f>
        <v>0.48230265000000005</v>
      </c>
      <c r="I20">
        <f>F20+H20</f>
        <v>2.1745926500000001</v>
      </c>
      <c r="J20">
        <v>0.15</v>
      </c>
      <c r="K20">
        <f>I20+J20</f>
        <v>2.32459265</v>
      </c>
      <c r="L20">
        <f>K20*B20*A20</f>
        <v>26.035437680000001</v>
      </c>
      <c r="M20">
        <f>L20/A20</f>
        <v>0.371934824</v>
      </c>
      <c r="N2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workbookViewId="0">
      <selection activeCell="A2" sqref="A2"/>
    </sheetView>
  </sheetViews>
  <sheetFormatPr defaultRowHeight="15" x14ac:dyDescent="0.25"/>
  <cols>
    <col min="1" max="1" width="17.5703125" bestFit="1" customWidth="1"/>
    <col min="2" max="2" width="14.42578125" bestFit="1" customWidth="1"/>
    <col min="15" max="15" width="17.5703125" bestFit="1" customWidth="1"/>
  </cols>
  <sheetData>
    <row r="1" spans="1:15" x14ac:dyDescent="0.25">
      <c r="B1" t="s">
        <v>20</v>
      </c>
    </row>
    <row r="2" spans="1:15" x14ac:dyDescent="0.25">
      <c r="A2" t="s">
        <v>43</v>
      </c>
    </row>
    <row r="3" spans="1:15" x14ac:dyDescent="0.25">
      <c r="B3" t="s">
        <v>44</v>
      </c>
      <c r="J3" t="s">
        <v>55</v>
      </c>
    </row>
    <row r="4" spans="1:15" x14ac:dyDescent="0.25">
      <c r="B4" t="s">
        <v>45</v>
      </c>
      <c r="C4">
        <v>10000</v>
      </c>
      <c r="E4" t="s">
        <v>46</v>
      </c>
      <c r="H4" s="1">
        <v>44562</v>
      </c>
      <c r="J4">
        <v>10000</v>
      </c>
      <c r="M4" t="s">
        <v>56</v>
      </c>
    </row>
    <row r="5" spans="1:15" x14ac:dyDescent="0.25">
      <c r="B5" t="s">
        <v>47</v>
      </c>
      <c r="C5" t="s">
        <v>48</v>
      </c>
      <c r="H5" s="1">
        <v>44567</v>
      </c>
      <c r="K5">
        <v>2000</v>
      </c>
      <c r="M5">
        <v>8000</v>
      </c>
    </row>
    <row r="6" spans="1:15" x14ac:dyDescent="0.25">
      <c r="B6" t="s">
        <v>49</v>
      </c>
      <c r="H6" s="1">
        <v>44594</v>
      </c>
      <c r="K6">
        <v>5000</v>
      </c>
      <c r="M6">
        <v>3000</v>
      </c>
    </row>
    <row r="7" spans="1:15" x14ac:dyDescent="0.25">
      <c r="H7" s="1">
        <v>44624</v>
      </c>
      <c r="K7">
        <v>4000</v>
      </c>
      <c r="M7">
        <v>-1000</v>
      </c>
      <c r="O7" t="s">
        <v>57</v>
      </c>
    </row>
    <row r="10" spans="1:15" x14ac:dyDescent="0.25">
      <c r="A10" t="s">
        <v>41</v>
      </c>
    </row>
    <row r="11" spans="1:15" x14ac:dyDescent="0.25">
      <c r="B11" t="s">
        <v>51</v>
      </c>
      <c r="C11">
        <v>2000</v>
      </c>
      <c r="E11" t="s">
        <v>50</v>
      </c>
      <c r="G11" t="s">
        <v>57</v>
      </c>
    </row>
    <row r="12" spans="1:15" x14ac:dyDescent="0.25">
      <c r="B12" t="s">
        <v>52</v>
      </c>
      <c r="C12">
        <v>2000</v>
      </c>
      <c r="I12" t="s">
        <v>58</v>
      </c>
    </row>
    <row r="13" spans="1:15" x14ac:dyDescent="0.25">
      <c r="B13" t="s">
        <v>53</v>
      </c>
    </row>
    <row r="14" spans="1:15" x14ac:dyDescent="0.25">
      <c r="B14" t="s">
        <v>54</v>
      </c>
    </row>
    <row r="15" spans="1:15" x14ac:dyDescent="0.25">
      <c r="B15" t="s">
        <v>16</v>
      </c>
      <c r="D15" t="s">
        <v>74</v>
      </c>
    </row>
    <row r="18" spans="1:15" x14ac:dyDescent="0.25">
      <c r="J18" t="s">
        <v>62</v>
      </c>
      <c r="K18" t="s">
        <v>63</v>
      </c>
      <c r="L18" t="s">
        <v>64</v>
      </c>
    </row>
    <row r="19" spans="1:15" x14ac:dyDescent="0.25">
      <c r="A19" t="s">
        <v>42</v>
      </c>
      <c r="H19" s="1">
        <v>44562</v>
      </c>
      <c r="J19">
        <v>10000</v>
      </c>
      <c r="M19" t="s">
        <v>56</v>
      </c>
      <c r="N19" t="s">
        <v>66</v>
      </c>
    </row>
    <row r="20" spans="1:15" x14ac:dyDescent="0.25">
      <c r="B20" t="s">
        <v>59</v>
      </c>
      <c r="C20" t="s">
        <v>65</v>
      </c>
      <c r="H20" s="1">
        <v>44567</v>
      </c>
      <c r="K20">
        <v>2000</v>
      </c>
      <c r="M20">
        <v>8000</v>
      </c>
    </row>
    <row r="21" spans="1:15" x14ac:dyDescent="0.25">
      <c r="B21" t="s">
        <v>60</v>
      </c>
      <c r="H21" s="1">
        <v>44569</v>
      </c>
      <c r="L21">
        <v>500</v>
      </c>
      <c r="N21">
        <v>1500</v>
      </c>
    </row>
    <row r="22" spans="1:15" x14ac:dyDescent="0.25">
      <c r="B22" t="s">
        <v>61</v>
      </c>
      <c r="H22" s="1">
        <v>44570</v>
      </c>
      <c r="L22">
        <v>1000</v>
      </c>
      <c r="N22">
        <v>500</v>
      </c>
    </row>
    <row r="23" spans="1:15" x14ac:dyDescent="0.25">
      <c r="H23" s="1">
        <v>44573</v>
      </c>
      <c r="L23">
        <v>1000</v>
      </c>
      <c r="N23">
        <v>-500</v>
      </c>
      <c r="O23" t="s">
        <v>67</v>
      </c>
    </row>
    <row r="25" spans="1:15" x14ac:dyDescent="0.25">
      <c r="G25" t="s">
        <v>67</v>
      </c>
    </row>
    <row r="26" spans="1:15" x14ac:dyDescent="0.25">
      <c r="I26" t="s">
        <v>68</v>
      </c>
    </row>
    <row r="27" spans="1:15" x14ac:dyDescent="0.25">
      <c r="I27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D34A-B01D-4A04-AAD0-A3BC4F68D682}">
  <dimension ref="A1:M19"/>
  <sheetViews>
    <sheetView tabSelected="1" workbookViewId="0">
      <selection activeCell="G4" sqref="G4"/>
    </sheetView>
  </sheetViews>
  <sheetFormatPr defaultRowHeight="15" x14ac:dyDescent="0.25"/>
  <cols>
    <col min="2" max="2" width="27" bestFit="1" customWidth="1"/>
    <col min="3" max="3" width="30.5703125" bestFit="1" customWidth="1"/>
  </cols>
  <sheetData>
    <row r="1" spans="1:13" x14ac:dyDescent="0.25">
      <c r="A1" t="s">
        <v>75</v>
      </c>
    </row>
    <row r="3" spans="1:13" x14ac:dyDescent="0.25">
      <c r="A3" t="s">
        <v>15</v>
      </c>
    </row>
    <row r="4" spans="1:13" x14ac:dyDescent="0.25">
      <c r="B4" t="s">
        <v>18</v>
      </c>
      <c r="C4" t="s">
        <v>79</v>
      </c>
    </row>
    <row r="5" spans="1:13" x14ac:dyDescent="0.25">
      <c r="B5" t="s">
        <v>19</v>
      </c>
      <c r="C5" t="s">
        <v>80</v>
      </c>
      <c r="F5" t="s">
        <v>97</v>
      </c>
    </row>
    <row r="6" spans="1:13" x14ac:dyDescent="0.25">
      <c r="B6" t="s">
        <v>76</v>
      </c>
      <c r="C6" t="s">
        <v>81</v>
      </c>
    </row>
    <row r="7" spans="1:13" x14ac:dyDescent="0.25">
      <c r="B7" t="s">
        <v>77</v>
      </c>
      <c r="C7" t="s">
        <v>82</v>
      </c>
    </row>
    <row r="8" spans="1:13" ht="17.25" customHeight="1" x14ac:dyDescent="0.25">
      <c r="B8" t="s">
        <v>78</v>
      </c>
      <c r="C8" t="s">
        <v>83</v>
      </c>
      <c r="G8" t="s">
        <v>90</v>
      </c>
      <c r="H8" t="s">
        <v>10</v>
      </c>
      <c r="I8" t="s">
        <v>93</v>
      </c>
      <c r="K8" t="s">
        <v>94</v>
      </c>
      <c r="L8" t="s">
        <v>95</v>
      </c>
    </row>
    <row r="9" spans="1:13" ht="17.25" customHeight="1" x14ac:dyDescent="0.25">
      <c r="F9" t="s">
        <v>96</v>
      </c>
      <c r="G9" s="2">
        <v>5955</v>
      </c>
      <c r="H9" s="2">
        <v>6.5000000000000002E-2</v>
      </c>
      <c r="I9" s="2">
        <v>387.07499999999999</v>
      </c>
      <c r="J9">
        <f>G9*H9</f>
        <v>387.07499999999999</v>
      </c>
      <c r="K9" s="2">
        <v>100</v>
      </c>
      <c r="L9">
        <f>J9-K9</f>
        <v>287.07499999999999</v>
      </c>
    </row>
    <row r="10" spans="1:13" x14ac:dyDescent="0.25">
      <c r="A10" t="s">
        <v>16</v>
      </c>
      <c r="I10" s="2"/>
      <c r="L10">
        <f xml:space="preserve"> ROUND(L9/H9,0)</f>
        <v>4417</v>
      </c>
      <c r="M10">
        <f>G9-L10</f>
        <v>1538</v>
      </c>
    </row>
    <row r="11" spans="1:13" x14ac:dyDescent="0.25">
      <c r="B11" t="s">
        <v>22</v>
      </c>
      <c r="C11" t="s">
        <v>84</v>
      </c>
      <c r="F11" t="s">
        <v>97</v>
      </c>
      <c r="G11">
        <f>L10</f>
        <v>4417</v>
      </c>
      <c r="H11">
        <v>0.05</v>
      </c>
      <c r="I11" s="2">
        <f>G11*H11</f>
        <v>220.85000000000002</v>
      </c>
    </row>
    <row r="12" spans="1:13" x14ac:dyDescent="0.25">
      <c r="B12" t="s">
        <v>30</v>
      </c>
      <c r="C12" t="s">
        <v>85</v>
      </c>
    </row>
    <row r="13" spans="1:13" x14ac:dyDescent="0.25">
      <c r="B13" t="s">
        <v>33</v>
      </c>
      <c r="C13" t="s">
        <v>86</v>
      </c>
    </row>
    <row r="14" spans="1:13" x14ac:dyDescent="0.25">
      <c r="B14" t="s">
        <v>34</v>
      </c>
      <c r="C14" t="s">
        <v>87</v>
      </c>
    </row>
    <row r="16" spans="1:13" x14ac:dyDescent="0.25">
      <c r="A16" t="s">
        <v>17</v>
      </c>
    </row>
    <row r="17" spans="2:3" x14ac:dyDescent="0.25">
      <c r="B17" t="s">
        <v>27</v>
      </c>
      <c r="C17" t="s">
        <v>89</v>
      </c>
    </row>
    <row r="18" spans="2:3" x14ac:dyDescent="0.25">
      <c r="B18" t="s">
        <v>88</v>
      </c>
      <c r="C18" t="s">
        <v>90</v>
      </c>
    </row>
    <row r="19" spans="2:3" x14ac:dyDescent="0.25">
      <c r="B19" t="s">
        <v>91</v>
      </c>
      <c r="C19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8"/>
  <sheetViews>
    <sheetView topLeftCell="B1" workbookViewId="0">
      <selection activeCell="G18" sqref="G18"/>
    </sheetView>
  </sheetViews>
  <sheetFormatPr defaultRowHeight="15" x14ac:dyDescent="0.25"/>
  <cols>
    <col min="7" max="7" width="21.42578125" bestFit="1" customWidth="1"/>
    <col min="9" max="9" width="12" bestFit="1" customWidth="1"/>
  </cols>
  <sheetData>
    <row r="1" spans="2:19" x14ac:dyDescent="0.25">
      <c r="G1" t="s">
        <v>37</v>
      </c>
    </row>
    <row r="3" spans="2:19" x14ac:dyDescent="0.25">
      <c r="B3" t="s">
        <v>142</v>
      </c>
      <c r="H3" t="s">
        <v>23</v>
      </c>
      <c r="I3" t="s">
        <v>38</v>
      </c>
      <c r="L3" t="s">
        <v>39</v>
      </c>
    </row>
    <row r="4" spans="2:19" x14ac:dyDescent="0.25">
      <c r="D4" t="s">
        <v>15</v>
      </c>
      <c r="G4" t="s">
        <v>18</v>
      </c>
      <c r="I4" t="s">
        <v>24</v>
      </c>
      <c r="L4" t="s">
        <v>40</v>
      </c>
      <c r="P4" t="s">
        <v>131</v>
      </c>
    </row>
    <row r="5" spans="2:19" x14ac:dyDescent="0.25">
      <c r="G5" t="s">
        <v>19</v>
      </c>
      <c r="I5" t="s">
        <v>25</v>
      </c>
      <c r="J5" t="s">
        <v>26</v>
      </c>
      <c r="Q5" t="s">
        <v>47</v>
      </c>
      <c r="R5" t="s">
        <v>132</v>
      </c>
    </row>
    <row r="6" spans="2:19" x14ac:dyDescent="0.25">
      <c r="G6" t="s">
        <v>20</v>
      </c>
      <c r="I6" t="s">
        <v>27</v>
      </c>
      <c r="R6" t="s">
        <v>24</v>
      </c>
    </row>
    <row r="7" spans="2:19" x14ac:dyDescent="0.25">
      <c r="G7" t="s">
        <v>21</v>
      </c>
      <c r="I7" t="s">
        <v>28</v>
      </c>
      <c r="Q7" t="s">
        <v>129</v>
      </c>
      <c r="R7" t="s">
        <v>132</v>
      </c>
    </row>
    <row r="8" spans="2:19" x14ac:dyDescent="0.25">
      <c r="G8" t="s">
        <v>98</v>
      </c>
      <c r="I8" t="s">
        <v>99</v>
      </c>
      <c r="L8" t="s">
        <v>70</v>
      </c>
      <c r="M8" t="s">
        <v>72</v>
      </c>
      <c r="R8" t="s">
        <v>133</v>
      </c>
    </row>
    <row r="9" spans="2:19" x14ac:dyDescent="0.25">
      <c r="G9" t="s">
        <v>22</v>
      </c>
      <c r="I9" t="s">
        <v>29</v>
      </c>
      <c r="L9" t="s">
        <v>71</v>
      </c>
      <c r="M9" t="s">
        <v>73</v>
      </c>
      <c r="Q9" t="s">
        <v>134</v>
      </c>
      <c r="R9" t="s">
        <v>133</v>
      </c>
    </row>
    <row r="11" spans="2:19" x14ac:dyDescent="0.25">
      <c r="D11" t="s">
        <v>16</v>
      </c>
      <c r="G11" t="s">
        <v>30</v>
      </c>
    </row>
    <row r="12" spans="2:19" x14ac:dyDescent="0.25">
      <c r="G12" t="s">
        <v>31</v>
      </c>
      <c r="Q12" t="s">
        <v>135</v>
      </c>
      <c r="R12" t="s">
        <v>136</v>
      </c>
      <c r="S12" t="s">
        <v>137</v>
      </c>
    </row>
    <row r="13" spans="2:19" x14ac:dyDescent="0.25">
      <c r="B13" s="2"/>
      <c r="G13" t="s">
        <v>32</v>
      </c>
      <c r="Q13" t="s">
        <v>138</v>
      </c>
      <c r="R13" t="s">
        <v>132</v>
      </c>
      <c r="S13" t="s">
        <v>139</v>
      </c>
    </row>
    <row r="14" spans="2:19" x14ac:dyDescent="0.25">
      <c r="B14" s="2"/>
      <c r="G14" t="s">
        <v>33</v>
      </c>
      <c r="Q14" t="s">
        <v>140</v>
      </c>
      <c r="R14" t="s">
        <v>141</v>
      </c>
    </row>
    <row r="15" spans="2:19" x14ac:dyDescent="0.25">
      <c r="B15" s="2"/>
      <c r="G15" t="s">
        <v>123</v>
      </c>
    </row>
    <row r="16" spans="2:19" x14ac:dyDescent="0.25">
      <c r="B16" s="2"/>
      <c r="D16" t="s">
        <v>17</v>
      </c>
    </row>
    <row r="17" spans="7:7" x14ac:dyDescent="0.25">
      <c r="G17" t="s">
        <v>35</v>
      </c>
    </row>
    <row r="18" spans="7:7" x14ac:dyDescent="0.25">
      <c r="G18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C185-007E-47EA-9C87-106B1125F54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C58A-FA18-47E7-AF19-ECE1B2AA0B65}">
  <dimension ref="A1:G48"/>
  <sheetViews>
    <sheetView topLeftCell="A8" workbookViewId="0">
      <selection activeCell="G45" sqref="G45"/>
    </sheetView>
  </sheetViews>
  <sheetFormatPr defaultRowHeight="15" x14ac:dyDescent="0.25"/>
  <cols>
    <col min="4" max="4" width="16.28515625" bestFit="1" customWidth="1"/>
    <col min="5" max="5" width="10.28515625" bestFit="1" customWidth="1"/>
    <col min="10" max="10" width="16.28515625" bestFit="1" customWidth="1"/>
    <col min="11" max="11" width="17.5703125" bestFit="1" customWidth="1"/>
  </cols>
  <sheetData>
    <row r="1" spans="1:6" x14ac:dyDescent="0.25">
      <c r="A1" t="s">
        <v>16</v>
      </c>
      <c r="D1" t="s">
        <v>30</v>
      </c>
    </row>
    <row r="2" spans="1:6" x14ac:dyDescent="0.25">
      <c r="D2" t="s">
        <v>31</v>
      </c>
    </row>
    <row r="3" spans="1:6" x14ac:dyDescent="0.25">
      <c r="D3" t="s">
        <v>32</v>
      </c>
    </row>
    <row r="4" spans="1:6" x14ac:dyDescent="0.25">
      <c r="D4" t="s">
        <v>33</v>
      </c>
    </row>
    <row r="5" spans="1:6" x14ac:dyDescent="0.25">
      <c r="D5" t="s">
        <v>34</v>
      </c>
    </row>
    <row r="12" spans="1:6" x14ac:dyDescent="0.25">
      <c r="C12">
        <v>1</v>
      </c>
      <c r="D12" t="s">
        <v>30</v>
      </c>
    </row>
    <row r="13" spans="1:6" x14ac:dyDescent="0.25">
      <c r="E13" t="s">
        <v>100</v>
      </c>
      <c r="F13" t="s">
        <v>101</v>
      </c>
    </row>
    <row r="14" spans="1:6" x14ac:dyDescent="0.25">
      <c r="E14" t="s">
        <v>47</v>
      </c>
      <c r="F14" t="s">
        <v>103</v>
      </c>
    </row>
    <row r="15" spans="1:6" x14ac:dyDescent="0.25">
      <c r="E15" t="s">
        <v>102</v>
      </c>
      <c r="F15" t="s">
        <v>104</v>
      </c>
    </row>
    <row r="16" spans="1:6" x14ac:dyDescent="0.25">
      <c r="E16" t="s">
        <v>105</v>
      </c>
      <c r="F16" t="s">
        <v>106</v>
      </c>
    </row>
    <row r="18" spans="3:7" x14ac:dyDescent="0.25">
      <c r="E18" t="s">
        <v>107</v>
      </c>
      <c r="F18" t="s">
        <v>104</v>
      </c>
    </row>
    <row r="22" spans="3:7" x14ac:dyDescent="0.25">
      <c r="C22">
        <v>2</v>
      </c>
      <c r="D22" t="s">
        <v>31</v>
      </c>
    </row>
    <row r="23" spans="3:7" x14ac:dyDescent="0.25">
      <c r="C23" t="s">
        <v>115</v>
      </c>
      <c r="D23" t="s">
        <v>108</v>
      </c>
    </row>
    <row r="24" spans="3:7" x14ac:dyDescent="0.25">
      <c r="D24" t="s">
        <v>31</v>
      </c>
      <c r="E24" t="s">
        <v>109</v>
      </c>
    </row>
    <row r="25" spans="3:7" x14ac:dyDescent="0.25">
      <c r="D25" t="s">
        <v>110</v>
      </c>
    </row>
    <row r="27" spans="3:7" x14ac:dyDescent="0.25">
      <c r="D27" t="s">
        <v>111</v>
      </c>
      <c r="E27" t="s">
        <v>112</v>
      </c>
      <c r="G27" t="s">
        <v>114</v>
      </c>
    </row>
    <row r="28" spans="3:7" x14ac:dyDescent="0.25">
      <c r="E28" t="s">
        <v>113</v>
      </c>
    </row>
    <row r="33" spans="3:4" x14ac:dyDescent="0.25">
      <c r="C33">
        <v>3</v>
      </c>
      <c r="D33" t="s">
        <v>32</v>
      </c>
    </row>
    <row r="34" spans="3:4" x14ac:dyDescent="0.25">
      <c r="D34" t="s">
        <v>116</v>
      </c>
    </row>
    <row r="35" spans="3:4" x14ac:dyDescent="0.25">
      <c r="D35" t="s">
        <v>117</v>
      </c>
    </row>
    <row r="36" spans="3:4" x14ac:dyDescent="0.25">
      <c r="D36" t="s">
        <v>118</v>
      </c>
    </row>
    <row r="39" spans="3:4" x14ac:dyDescent="0.25">
      <c r="C39">
        <v>4</v>
      </c>
      <c r="D39" t="s">
        <v>33</v>
      </c>
    </row>
    <row r="40" spans="3:4" x14ac:dyDescent="0.25">
      <c r="D40" t="s">
        <v>116</v>
      </c>
    </row>
    <row r="41" spans="3:4" x14ac:dyDescent="0.25">
      <c r="D41" t="s">
        <v>119</v>
      </c>
    </row>
    <row r="42" spans="3:4" x14ac:dyDescent="0.25">
      <c r="D42" t="s">
        <v>118</v>
      </c>
    </row>
    <row r="44" spans="3:4" x14ac:dyDescent="0.25">
      <c r="C44">
        <v>5</v>
      </c>
      <c r="D44" t="s">
        <v>121</v>
      </c>
    </row>
    <row r="45" spans="3:4" x14ac:dyDescent="0.25">
      <c r="D45" t="s">
        <v>120</v>
      </c>
    </row>
    <row r="47" spans="3:4" x14ac:dyDescent="0.25">
      <c r="C47">
        <v>5</v>
      </c>
      <c r="D47" t="s">
        <v>61</v>
      </c>
    </row>
    <row r="48" spans="3:4" x14ac:dyDescent="0.25">
      <c r="D48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7E32-D222-4360-B635-FB68AEBCA769}">
  <dimension ref="A1:C18"/>
  <sheetViews>
    <sheetView workbookViewId="0">
      <selection activeCell="G16" sqref="G16"/>
    </sheetView>
  </sheetViews>
  <sheetFormatPr defaultRowHeight="15" x14ac:dyDescent="0.25"/>
  <sheetData>
    <row r="1" spans="1:3" x14ac:dyDescent="0.25">
      <c r="A1" t="s">
        <v>124</v>
      </c>
    </row>
    <row r="3" spans="1:3" x14ac:dyDescent="0.25">
      <c r="B3" t="s">
        <v>125</v>
      </c>
    </row>
    <row r="4" spans="1:3" x14ac:dyDescent="0.25">
      <c r="C4" t="s">
        <v>126</v>
      </c>
    </row>
    <row r="6" spans="1:3" x14ac:dyDescent="0.25">
      <c r="B6" t="s">
        <v>127</v>
      </c>
    </row>
    <row r="7" spans="1:3" x14ac:dyDescent="0.25">
      <c r="C7" t="s">
        <v>128</v>
      </c>
    </row>
    <row r="12" spans="1:3" x14ac:dyDescent="0.25">
      <c r="A12" t="s">
        <v>129</v>
      </c>
    </row>
    <row r="14" spans="1:3" x14ac:dyDescent="0.25">
      <c r="B14" t="s">
        <v>125</v>
      </c>
    </row>
    <row r="15" spans="1:3" x14ac:dyDescent="0.25">
      <c r="C15" t="s">
        <v>130</v>
      </c>
    </row>
    <row r="17" spans="2:3" x14ac:dyDescent="0.25">
      <c r="B17" t="s">
        <v>127</v>
      </c>
    </row>
    <row r="18" spans="2:3" x14ac:dyDescent="0.25">
      <c r="C18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AA20-67D7-4B72-8298-FB58B2A1E8DB}">
  <dimension ref="A2:Q24"/>
  <sheetViews>
    <sheetView topLeftCell="A6" workbookViewId="0">
      <selection activeCell="G26" sqref="G26"/>
    </sheetView>
  </sheetViews>
  <sheetFormatPr defaultRowHeight="15" x14ac:dyDescent="0.25"/>
  <cols>
    <col min="2" max="2" width="20" bestFit="1" customWidth="1"/>
  </cols>
  <sheetData>
    <row r="2" spans="1:12" x14ac:dyDescent="0.25">
      <c r="A2" t="s">
        <v>146</v>
      </c>
      <c r="C2" t="s">
        <v>145</v>
      </c>
      <c r="D2" t="s">
        <v>144</v>
      </c>
      <c r="E2" t="s">
        <v>132</v>
      </c>
      <c r="F2" t="s">
        <v>137</v>
      </c>
      <c r="G2" t="s">
        <v>136</v>
      </c>
    </row>
    <row r="4" spans="1:12" x14ac:dyDescent="0.25">
      <c r="B4" t="s">
        <v>143</v>
      </c>
    </row>
    <row r="5" spans="1:12" x14ac:dyDescent="0.25">
      <c r="B5" t="s">
        <v>41</v>
      </c>
    </row>
    <row r="6" spans="1:12" x14ac:dyDescent="0.25">
      <c r="B6" t="s">
        <v>42</v>
      </c>
    </row>
    <row r="8" spans="1:12" x14ac:dyDescent="0.25">
      <c r="H8">
        <v>90000</v>
      </c>
      <c r="I8" t="s">
        <v>157</v>
      </c>
    </row>
    <row r="9" spans="1:12" x14ac:dyDescent="0.25">
      <c r="H9">
        <v>0</v>
      </c>
      <c r="I9" t="s">
        <v>129</v>
      </c>
    </row>
    <row r="12" spans="1:12" x14ac:dyDescent="0.25">
      <c r="D12" t="s">
        <v>151</v>
      </c>
      <c r="G12" t="s">
        <v>96</v>
      </c>
      <c r="L12" t="s">
        <v>152</v>
      </c>
    </row>
    <row r="15" spans="1:12" x14ac:dyDescent="0.25">
      <c r="A15">
        <v>1.02</v>
      </c>
      <c r="B15" t="s">
        <v>143</v>
      </c>
      <c r="D15">
        <v>100000</v>
      </c>
      <c r="G15" t="s">
        <v>46</v>
      </c>
      <c r="L15" t="s">
        <v>153</v>
      </c>
    </row>
    <row r="19" spans="1:17" x14ac:dyDescent="0.25">
      <c r="A19">
        <v>3.02</v>
      </c>
      <c r="B19" t="s">
        <v>41</v>
      </c>
      <c r="D19">
        <v>10000</v>
      </c>
      <c r="G19" t="s">
        <v>147</v>
      </c>
      <c r="I19" t="s">
        <v>54</v>
      </c>
      <c r="K19" t="s">
        <v>148</v>
      </c>
      <c r="L19" t="s">
        <v>129</v>
      </c>
      <c r="M19" t="s">
        <v>16</v>
      </c>
    </row>
    <row r="21" spans="1:17" x14ac:dyDescent="0.25">
      <c r="Q21" t="s">
        <v>155</v>
      </c>
    </row>
    <row r="22" spans="1:17" x14ac:dyDescent="0.25">
      <c r="A22">
        <v>3.02</v>
      </c>
      <c r="B22" t="s">
        <v>42</v>
      </c>
      <c r="D22">
        <v>12000</v>
      </c>
      <c r="G22" t="s">
        <v>149</v>
      </c>
      <c r="I22" t="s">
        <v>150</v>
      </c>
      <c r="L22" t="s">
        <v>154</v>
      </c>
    </row>
    <row r="24" spans="1:17" x14ac:dyDescent="0.25">
      <c r="G24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B5E3-CC56-437C-9F07-A03C813412AE}">
  <dimension ref="G6:I18"/>
  <sheetViews>
    <sheetView workbookViewId="0">
      <selection activeCell="G10" sqref="G10"/>
    </sheetView>
  </sheetViews>
  <sheetFormatPr defaultRowHeight="15" x14ac:dyDescent="0.25"/>
  <sheetData>
    <row r="6" spans="7:9" x14ac:dyDescent="0.25">
      <c r="G6" t="s">
        <v>160</v>
      </c>
      <c r="I6" t="s">
        <v>161</v>
      </c>
    </row>
    <row r="9" spans="7:9" x14ac:dyDescent="0.25">
      <c r="G9" t="s">
        <v>64</v>
      </c>
      <c r="I9">
        <v>2000</v>
      </c>
    </row>
    <row r="10" spans="7:9" x14ac:dyDescent="0.25">
      <c r="G10">
        <v>10000</v>
      </c>
    </row>
    <row r="12" spans="7:9" x14ac:dyDescent="0.25">
      <c r="G12" t="s">
        <v>158</v>
      </c>
    </row>
    <row r="13" spans="7:9" x14ac:dyDescent="0.25">
      <c r="G13">
        <v>8000</v>
      </c>
    </row>
    <row r="15" spans="7:9" x14ac:dyDescent="0.25">
      <c r="G15" t="s">
        <v>159</v>
      </c>
    </row>
    <row r="16" spans="7:9" x14ac:dyDescent="0.25">
      <c r="G16">
        <v>8000</v>
      </c>
    </row>
    <row r="18" spans="7:7" x14ac:dyDescent="0.25">
      <c r="G18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Sheet3</vt:lpstr>
      <vt:lpstr>Sheet4</vt:lpstr>
      <vt:lpstr>Sheet2</vt:lpstr>
      <vt:lpstr>Sheet6</vt:lpstr>
      <vt:lpstr>Sheet5</vt:lpstr>
      <vt:lpstr>Sheet7</vt:lpstr>
      <vt:lpstr>Sheet8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edp3</dc:creator>
  <cp:lastModifiedBy>edp3</cp:lastModifiedBy>
  <dcterms:created xsi:type="dcterms:W3CDTF">2022-01-29T04:00:06Z</dcterms:created>
  <dcterms:modified xsi:type="dcterms:W3CDTF">2023-03-08T04:42:48Z</dcterms:modified>
</cp:coreProperties>
</file>